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65" windowWidth="15120" windowHeight="7950"/>
  </bookViews>
  <sheets>
    <sheet name="Лист1" sheetId="1" r:id="rId1"/>
    <sheet name="Лист2" sheetId="2" r:id="rId2"/>
  </sheets>
  <calcPr calcId="145621"/>
</workbook>
</file>

<file path=xl/calcChain.xml><?xml version="1.0" encoding="utf-8"?>
<calcChain xmlns="http://schemas.openxmlformats.org/spreadsheetml/2006/main">
  <c r="D17" i="1" l="1"/>
  <c r="D16" i="1"/>
  <c r="D13" i="1"/>
  <c r="L9" i="2"/>
  <c r="H9" i="2"/>
  <c r="G9" i="2"/>
  <c r="L5" i="2"/>
  <c r="L4" i="2"/>
  <c r="L7" i="2"/>
  <c r="L8" i="2"/>
  <c r="L6" i="2"/>
  <c r="I9" i="2" l="1"/>
  <c r="I8" i="2"/>
  <c r="G7" i="2" l="1"/>
  <c r="H6" i="2"/>
  <c r="E9" i="2" l="1"/>
  <c r="C9" i="2"/>
  <c r="D18" i="1" l="1"/>
  <c r="C18" i="1"/>
  <c r="D7" i="1"/>
</calcChain>
</file>

<file path=xl/sharedStrings.xml><?xml version="1.0" encoding="utf-8"?>
<sst xmlns="http://schemas.openxmlformats.org/spreadsheetml/2006/main" count="50" uniqueCount="43">
  <si>
    <t>%</t>
  </si>
  <si>
    <t>Ед. изм.</t>
  </si>
  <si>
    <t>СН2</t>
  </si>
  <si>
    <t>НН</t>
  </si>
  <si>
    <t>ВН</t>
  </si>
  <si>
    <t>СН1</t>
  </si>
  <si>
    <t>тыс. руб. (без НДС)</t>
  </si>
  <si>
    <t xml:space="preserve"> - о затратах на покупку потерь в  собственных сетях </t>
  </si>
  <si>
    <t xml:space="preserve"> - о закупке электроэнергии для компенсации потерь в сетях и ее стоимости</t>
  </si>
  <si>
    <t xml:space="preserve"> - фактические потери электроэнергии в сетях</t>
  </si>
  <si>
    <t>всего:</t>
  </si>
  <si>
    <t>Показатель</t>
  </si>
  <si>
    <t xml:space="preserve">стоимость потерь </t>
  </si>
  <si>
    <t xml:space="preserve">размер оплаченных потерь </t>
  </si>
  <si>
    <t>- о размере фактических потерь  электроэнергии, оплаченных покупателями при осуществлении расчетов за электрическую энергию</t>
  </si>
  <si>
    <t>тыс. кВт.ч.</t>
  </si>
  <si>
    <t>(п.11 "б" абз.11)</t>
  </si>
  <si>
    <t>(п.11 "б" абз.10)</t>
  </si>
  <si>
    <t>(п.11 "б" абз.7)</t>
  </si>
  <si>
    <t>(п.11 "б" абз.6)</t>
  </si>
  <si>
    <t>(п.11 "б" абз.8)</t>
  </si>
  <si>
    <t>Сведения о затратах на оплату потерь электроэнергии в сетях ООО "ЗЭС" за 2018 год</t>
  </si>
  <si>
    <t>Сумма</t>
  </si>
  <si>
    <t>Август</t>
  </si>
  <si>
    <t>Сентябрь</t>
  </si>
  <si>
    <t>Октябрь</t>
  </si>
  <si>
    <t>Ноябрь</t>
  </si>
  <si>
    <t>Декабрь</t>
  </si>
  <si>
    <t>Итого:</t>
  </si>
  <si>
    <t>Январь-июль</t>
  </si>
  <si>
    <t>период</t>
  </si>
  <si>
    <t>Потери по нормативу</t>
  </si>
  <si>
    <t>Сверхноматив.потери</t>
  </si>
  <si>
    <t>Потери всего</t>
  </si>
  <si>
    <t>Цена (сверхнорматив.потерь)</t>
  </si>
  <si>
    <t>???</t>
  </si>
  <si>
    <t>объем потерь</t>
  </si>
  <si>
    <t>тыс.кВт.ч</t>
  </si>
  <si>
    <t>руб/ кВт.ч</t>
  </si>
  <si>
    <t>тыс. кВтч</t>
  </si>
  <si>
    <t>Цена (норматив.потери)</t>
  </si>
  <si>
    <t>- об уровне нормативных потерь электроэнергии на текущий период. Решение Комитета по ценам и тарифам МО № 332-Р от 30.12.2017., опубликованно в газете "Еженедневные новости.Подмосковье" и на интеренет-портале Правительства Московской области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</si>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</sst>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р_._-;\-* #,##0.00_р_._-;_-* &quot;-&quot;??_р_._-;_-@_-"/>
    <numFmt numFmtId="164" formatCode="0.000"/>
  </numFmts>
  <fonts count="12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6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name val="Tahoma"/>
      <family val="2"/>
      <charset val="204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49" fontId="10" fillId="0" borderId="0" applyBorder="0">
      <alignment vertical="top"/>
    </xf>
  </cellStyleXfs>
  <cellXfs count="66">
    <xf numFmtId="0" fontId="0" fillId="0" borderId="0" xfId="0"/>
    <xf numFmtId="0" fontId="0" fillId="0" borderId="1" xfId="0" applyBorder="1" applyAlignment="1">
      <alignment horizontal="center"/>
    </xf>
    <xf numFmtId="0" fontId="1" fillId="0" borderId="0" xfId="0" applyFont="1"/>
    <xf numFmtId="0" fontId="2" fillId="0" borderId="0" xfId="0" applyFont="1"/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164" fontId="0" fillId="0" borderId="6" xfId="0" applyNumberFormat="1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0" fillId="0" borderId="12" xfId="0" applyBorder="1" applyAlignment="1">
      <alignment wrapText="1"/>
    </xf>
    <xf numFmtId="0" fontId="0" fillId="0" borderId="12" xfId="0" applyBorder="1"/>
    <xf numFmtId="0" fontId="0" fillId="0" borderId="13" xfId="0" applyBorder="1"/>
    <xf numFmtId="0" fontId="3" fillId="0" borderId="4" xfId="0" applyFont="1" applyBorder="1"/>
    <xf numFmtId="0" fontId="3" fillId="0" borderId="4" xfId="0" applyFont="1" applyBorder="1" applyAlignment="1">
      <alignment wrapText="1"/>
    </xf>
    <xf numFmtId="0" fontId="3" fillId="0" borderId="15" xfId="0" applyFont="1" applyBorder="1" applyAlignment="1">
      <alignment vertical="center"/>
    </xf>
    <xf numFmtId="0" fontId="3" fillId="0" borderId="15" xfId="0" applyFont="1" applyBorder="1"/>
    <xf numFmtId="0" fontId="0" fillId="0" borderId="16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49" fontId="5" fillId="0" borderId="10" xfId="0" applyNumberFormat="1" applyFont="1" applyBorder="1" applyAlignment="1">
      <alignment wrapText="1"/>
    </xf>
    <xf numFmtId="0" fontId="0" fillId="0" borderId="18" xfId="0" applyBorder="1"/>
    <xf numFmtId="0" fontId="0" fillId="0" borderId="21" xfId="0" applyBorder="1"/>
    <xf numFmtId="2" fontId="0" fillId="0" borderId="21" xfId="0" applyNumberFormat="1" applyBorder="1"/>
    <xf numFmtId="2" fontId="6" fillId="0" borderId="21" xfId="1" applyNumberFormat="1" applyFont="1" applyBorder="1"/>
    <xf numFmtId="0" fontId="6" fillId="0" borderId="23" xfId="0" applyFont="1" applyBorder="1"/>
    <xf numFmtId="0" fontId="6" fillId="0" borderId="9" xfId="0" applyFont="1" applyBorder="1"/>
    <xf numFmtId="0" fontId="8" fillId="0" borderId="9" xfId="0" applyFont="1" applyBorder="1"/>
    <xf numFmtId="0" fontId="9" fillId="0" borderId="9" xfId="0" applyFont="1" applyBorder="1"/>
    <xf numFmtId="0" fontId="6" fillId="0" borderId="5" xfId="0" applyFont="1" applyBorder="1"/>
    <xf numFmtId="0" fontId="6" fillId="0" borderId="24" xfId="0" applyFont="1" applyBorder="1"/>
    <xf numFmtId="2" fontId="6" fillId="0" borderId="6" xfId="1" applyNumberFormat="1" applyFont="1" applyBorder="1"/>
    <xf numFmtId="2" fontId="6" fillId="0" borderId="25" xfId="1" applyNumberFormat="1" applyFont="1" applyBorder="1"/>
    <xf numFmtId="0" fontId="7" fillId="0" borderId="26" xfId="0" applyFont="1" applyBorder="1"/>
    <xf numFmtId="2" fontId="7" fillId="0" borderId="27" xfId="0" applyNumberFormat="1" applyFont="1" applyBorder="1"/>
    <xf numFmtId="2" fontId="7" fillId="0" borderId="8" xfId="0" applyNumberFormat="1" applyFont="1" applyBorder="1"/>
    <xf numFmtId="2" fontId="6" fillId="0" borderId="27" xfId="0" applyNumberFormat="1" applyFont="1" applyBorder="1"/>
    <xf numFmtId="2" fontId="0" fillId="0" borderId="17" xfId="0" applyNumberFormat="1" applyFont="1" applyBorder="1" applyAlignment="1">
      <alignment horizontal="center"/>
    </xf>
    <xf numFmtId="43" fontId="0" fillId="0" borderId="8" xfId="1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3" fontId="6" fillId="0" borderId="22" xfId="0" applyNumberFormat="1" applyFont="1" applyBorder="1" applyAlignment="1">
      <alignment horizontal="center"/>
    </xf>
    <xf numFmtId="3" fontId="6" fillId="0" borderId="1" xfId="0" applyNumberFormat="1" applyFont="1" applyBorder="1" applyAlignment="1">
      <alignment horizontal="center"/>
    </xf>
    <xf numFmtId="3" fontId="6" fillId="0" borderId="21" xfId="0" applyNumberFormat="1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3" fontId="7" fillId="0" borderId="27" xfId="0" applyNumberFormat="1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3" fontId="7" fillId="0" borderId="28" xfId="0" applyNumberFormat="1" applyFont="1" applyBorder="1" applyAlignment="1">
      <alignment horizontal="center"/>
    </xf>
    <xf numFmtId="3" fontId="7" fillId="0" borderId="7" xfId="0" applyNumberFormat="1" applyFont="1" applyBorder="1" applyAlignment="1">
      <alignment horizontal="center"/>
    </xf>
    <xf numFmtId="0" fontId="5" fillId="0" borderId="18" xfId="0" applyFont="1" applyBorder="1" applyAlignment="1">
      <alignment horizontal="center" vertical="center"/>
    </xf>
    <xf numFmtId="0" fontId="11" fillId="0" borderId="14" xfId="0" applyFont="1" applyBorder="1" applyAlignment="1">
      <alignment wrapText="1"/>
    </xf>
    <xf numFmtId="0" fontId="5" fillId="0" borderId="14" xfId="0" applyFont="1" applyBorder="1" applyAlignment="1">
      <alignment horizontal="center"/>
    </xf>
    <xf numFmtId="43" fontId="5" fillId="0" borderId="29" xfId="1" applyFont="1" applyBorder="1" applyAlignment="1">
      <alignment horizontal="center"/>
    </xf>
    <xf numFmtId="0" fontId="5" fillId="0" borderId="19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/>
    </xf>
    <xf numFmtId="43" fontId="11" fillId="0" borderId="6" xfId="1" applyFont="1" applyBorder="1" applyAlignment="1">
      <alignment horizontal="center"/>
    </xf>
    <xf numFmtId="0" fontId="5" fillId="0" borderId="20" xfId="0" applyFont="1" applyBorder="1" applyAlignment="1">
      <alignment horizontal="center" vertical="center"/>
    </xf>
    <xf numFmtId="0" fontId="11" fillId="0" borderId="13" xfId="0" applyFont="1" applyBorder="1" applyAlignment="1">
      <alignment wrapText="1"/>
    </xf>
    <xf numFmtId="0" fontId="11" fillId="0" borderId="7" xfId="0" applyFont="1" applyBorder="1" applyAlignment="1">
      <alignment horizontal="center"/>
    </xf>
    <xf numFmtId="43" fontId="11" fillId="0" borderId="8" xfId="1" applyFont="1" applyBorder="1" applyAlignment="1">
      <alignment horizontal="center"/>
    </xf>
    <xf numFmtId="0" fontId="5" fillId="0" borderId="15" xfId="0" applyFont="1" applyBorder="1" applyAlignment="1">
      <alignment vertical="center"/>
    </xf>
    <xf numFmtId="0" fontId="11" fillId="0" borderId="2" xfId="0" applyFont="1" applyBorder="1" applyAlignment="1">
      <alignment horizontal="center"/>
    </xf>
  </cellXfs>
  <cellStyles count="3">
    <cellStyle name="Обычный" xfId="0" builtinId="0"/>
    <cellStyle name="Обычный 10" xfId="2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9"/>
  <sheetViews>
    <sheetView tabSelected="1" workbookViewId="0">
      <selection activeCell="G18" sqref="G18"/>
    </sheetView>
  </sheetViews>
  <sheetFormatPr defaultRowHeight="15" x14ac:dyDescent="0.25"/>
  <cols>
    <col min="1" max="1" width="15" customWidth="1"/>
    <col min="2" max="2" width="65.85546875" customWidth="1"/>
    <col min="3" max="3" width="18.5703125" customWidth="1"/>
    <col min="4" max="4" width="12.85546875" customWidth="1"/>
  </cols>
  <sheetData>
    <row r="2" spans="1:4" ht="15.75" x14ac:dyDescent="0.25">
      <c r="B2" s="3" t="s">
        <v>21</v>
      </c>
      <c r="C2" s="2"/>
      <c r="D2" s="2"/>
    </row>
    <row r="4" spans="1:4" ht="15.75" thickBot="1" x14ac:dyDescent="0.3"/>
    <row r="5" spans="1:4" ht="22.9" customHeight="1" thickBot="1" x14ac:dyDescent="0.3">
      <c r="A5" s="25"/>
      <c r="B5" s="11" t="s">
        <v>11</v>
      </c>
      <c r="C5" s="4" t="s">
        <v>1</v>
      </c>
      <c r="D5" s="5" t="s">
        <v>22</v>
      </c>
    </row>
    <row r="6" spans="1:4" ht="15" customHeight="1" thickBot="1" x14ac:dyDescent="0.3">
      <c r="A6" s="20" t="s">
        <v>19</v>
      </c>
      <c r="B6" s="12" t="s">
        <v>9</v>
      </c>
      <c r="C6" s="6"/>
      <c r="D6" s="7"/>
    </row>
    <row r="7" spans="1:4" ht="18.75" customHeight="1" x14ac:dyDescent="0.25">
      <c r="A7" s="43"/>
      <c r="B7" s="13" t="s">
        <v>10</v>
      </c>
      <c r="C7" s="1" t="s">
        <v>39</v>
      </c>
      <c r="D7" s="8">
        <f>D10+D11</f>
        <v>6608.1545999999998</v>
      </c>
    </row>
    <row r="8" spans="1:4" ht="15.6" customHeight="1" x14ac:dyDescent="0.25">
      <c r="A8" s="43"/>
      <c r="B8" s="14" t="s">
        <v>4</v>
      </c>
      <c r="C8" s="1" t="s">
        <v>39</v>
      </c>
      <c r="D8" s="9"/>
    </row>
    <row r="9" spans="1:4" ht="14.45" customHeight="1" x14ac:dyDescent="0.25">
      <c r="A9" s="43"/>
      <c r="B9" s="14" t="s">
        <v>5</v>
      </c>
      <c r="C9" s="1" t="s">
        <v>39</v>
      </c>
      <c r="D9" s="9"/>
    </row>
    <row r="10" spans="1:4" x14ac:dyDescent="0.25">
      <c r="A10" s="43"/>
      <c r="B10" s="15" t="s">
        <v>2</v>
      </c>
      <c r="C10" s="1" t="s">
        <v>39</v>
      </c>
      <c r="D10" s="9">
        <v>3112.7354</v>
      </c>
    </row>
    <row r="11" spans="1:4" x14ac:dyDescent="0.25">
      <c r="A11" s="43"/>
      <c r="B11" s="15" t="s">
        <v>3</v>
      </c>
      <c r="C11" s="1" t="s">
        <v>39</v>
      </c>
      <c r="D11" s="9">
        <v>3495.4191999999998</v>
      </c>
    </row>
    <row r="12" spans="1:4" ht="15" customHeight="1" thickBot="1" x14ac:dyDescent="0.3">
      <c r="A12" s="44"/>
      <c r="B12" s="16"/>
      <c r="C12" s="10" t="s">
        <v>0</v>
      </c>
      <c r="D12" s="42">
        <v>7.7605000000000004</v>
      </c>
    </row>
    <row r="13" spans="1:4" ht="19.149999999999999" customHeight="1" thickBot="1" x14ac:dyDescent="0.3">
      <c r="A13" s="20" t="s">
        <v>18</v>
      </c>
      <c r="B13" s="17" t="s">
        <v>7</v>
      </c>
      <c r="C13" s="21" t="s">
        <v>6</v>
      </c>
      <c r="D13" s="41">
        <f>Лист2!L9</f>
        <v>7233.7163444600001</v>
      </c>
    </row>
    <row r="14" spans="1:4" ht="63.75" customHeight="1" thickBot="1" x14ac:dyDescent="0.3">
      <c r="A14" s="20" t="s">
        <v>20</v>
      </c>
      <c r="B14" s="24" t="s">
        <v>41</v>
      </c>
      <c r="C14" s="22" t="s">
        <v>0</v>
      </c>
      <c r="D14" s="23">
        <v>7.6820000000000004</v>
      </c>
    </row>
    <row r="15" spans="1:4" ht="30.75" customHeight="1" thickBot="1" x14ac:dyDescent="0.3">
      <c r="A15" s="19" t="s">
        <v>17</v>
      </c>
      <c r="B15" s="18" t="s">
        <v>8</v>
      </c>
      <c r="C15" s="6"/>
      <c r="D15" s="7"/>
    </row>
    <row r="16" spans="1:4" x14ac:dyDescent="0.25">
      <c r="A16" s="53"/>
      <c r="B16" s="54" t="s">
        <v>36</v>
      </c>
      <c r="C16" s="55" t="s">
        <v>37</v>
      </c>
      <c r="D16" s="56">
        <f>Лист2!I9-Лист2!I3</f>
        <v>2811.6109999999999</v>
      </c>
    </row>
    <row r="17" spans="1:4" x14ac:dyDescent="0.25">
      <c r="A17" s="57"/>
      <c r="B17" s="54" t="s">
        <v>12</v>
      </c>
      <c r="C17" s="58" t="s">
        <v>38</v>
      </c>
      <c r="D17" s="59">
        <f>D18/D16</f>
        <v>2.5728012674797474</v>
      </c>
    </row>
    <row r="18" spans="1:4" ht="15.75" thickBot="1" x14ac:dyDescent="0.3">
      <c r="A18" s="60"/>
      <c r="B18" s="61" t="s">
        <v>13</v>
      </c>
      <c r="C18" s="62" t="str">
        <f>C13</f>
        <v>тыс. руб. (без НДС)</v>
      </c>
      <c r="D18" s="63">
        <f>D13</f>
        <v>7233.7163444600001</v>
      </c>
    </row>
    <row r="19" spans="1:4" ht="44.45" customHeight="1" thickBot="1" x14ac:dyDescent="0.3">
      <c r="A19" s="64" t="s">
        <v>16</v>
      </c>
      <c r="B19" s="24" t="s">
        <v>14</v>
      </c>
      <c r="C19" s="65" t="s">
        <v>15</v>
      </c>
      <c r="D19" s="59" t="s">
        <v>42</v>
      </c>
    </row>
  </sheetData>
  <mergeCells count="2">
    <mergeCell ref="A7:A12"/>
    <mergeCell ref="A16:A18"/>
  </mergeCells>
  <dataValidations count="1">
    <dataValidation type="decimal" allowBlank="1" showErrorMessage="1" errorTitle="Ошибка" error="Допускается ввод только действительных чисел!" sqref="D11">
      <formula1>-9.99999999999999E+23</formula1>
      <formula2>9.99999999999999E+23</formula2>
    </dataValidation>
  </dataValidation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9"/>
  <sheetViews>
    <sheetView workbookViewId="0">
      <selection activeCell="H29" sqref="H29"/>
    </sheetView>
  </sheetViews>
  <sheetFormatPr defaultRowHeight="15" x14ac:dyDescent="0.25"/>
  <cols>
    <col min="2" max="2" width="17.5703125" customWidth="1"/>
    <col min="3" max="6" width="0" hidden="1" customWidth="1"/>
    <col min="7" max="7" width="15.28515625" customWidth="1"/>
    <col min="8" max="8" width="11.7109375" customWidth="1"/>
    <col min="9" max="9" width="14.140625" bestFit="1" customWidth="1"/>
    <col min="10" max="11" width="14.140625" customWidth="1"/>
    <col min="12" max="12" width="16.42578125" bestFit="1" customWidth="1"/>
  </cols>
  <sheetData>
    <row r="1" spans="2:12" ht="15.75" thickBot="1" x14ac:dyDescent="0.3"/>
    <row r="2" spans="2:12" ht="20.25" x14ac:dyDescent="0.3">
      <c r="B2" s="29" t="s">
        <v>30</v>
      </c>
      <c r="C2" s="30"/>
      <c r="D2" s="30"/>
      <c r="E2" s="30"/>
      <c r="F2" s="30"/>
      <c r="G2" s="31" t="s">
        <v>31</v>
      </c>
      <c r="H2" s="31" t="s">
        <v>32</v>
      </c>
      <c r="I2" s="32" t="s">
        <v>33</v>
      </c>
      <c r="J2" s="31" t="s">
        <v>40</v>
      </c>
      <c r="K2" s="31" t="s">
        <v>34</v>
      </c>
      <c r="L2" s="33" t="s">
        <v>22</v>
      </c>
    </row>
    <row r="3" spans="2:12" ht="20.25" x14ac:dyDescent="0.3">
      <c r="B3" s="34" t="s">
        <v>29</v>
      </c>
      <c r="C3" s="26"/>
      <c r="D3" s="26"/>
      <c r="E3" s="26"/>
      <c r="F3" s="26"/>
      <c r="G3" s="27"/>
      <c r="H3" s="27"/>
      <c r="I3" s="28">
        <v>3998.3890000000001</v>
      </c>
      <c r="J3" s="28" t="s">
        <v>35</v>
      </c>
      <c r="K3" s="28" t="s">
        <v>35</v>
      </c>
      <c r="L3" s="35">
        <v>0</v>
      </c>
    </row>
    <row r="4" spans="2:12" ht="20.25" x14ac:dyDescent="0.3">
      <c r="B4" s="34" t="s">
        <v>23</v>
      </c>
      <c r="C4" s="47">
        <v>5211586</v>
      </c>
      <c r="D4" s="48"/>
      <c r="E4" s="45">
        <v>4650852</v>
      </c>
      <c r="F4" s="46"/>
      <c r="G4" s="28">
        <v>285.60000000000002</v>
      </c>
      <c r="H4" s="28">
        <v>275.13400000000001</v>
      </c>
      <c r="I4" s="28">
        <v>560.73400000000004</v>
      </c>
      <c r="J4" s="28">
        <v>2.4194300000000002</v>
      </c>
      <c r="K4" s="28">
        <v>2.3526099999999999</v>
      </c>
      <c r="L4" s="36">
        <f>G4*J4+H4*K4</f>
        <v>1338.2722077400001</v>
      </c>
    </row>
    <row r="5" spans="2:12" ht="20.25" x14ac:dyDescent="0.3">
      <c r="B5" s="34" t="s">
        <v>24</v>
      </c>
      <c r="C5" s="47">
        <v>5368688</v>
      </c>
      <c r="D5" s="48"/>
      <c r="E5" s="45">
        <v>5095884</v>
      </c>
      <c r="F5" s="46"/>
      <c r="G5" s="28">
        <v>272.80399999999997</v>
      </c>
      <c r="H5" s="28">
        <v>0</v>
      </c>
      <c r="I5" s="28">
        <v>272.80399999999997</v>
      </c>
      <c r="J5" s="28">
        <v>2.7870900000000001</v>
      </c>
      <c r="K5" s="28">
        <v>2.7202700000000002</v>
      </c>
      <c r="L5" s="36">
        <f>G5*J5+H5*K5</f>
        <v>760.32930035999993</v>
      </c>
    </row>
    <row r="6" spans="2:12" ht="20.25" x14ac:dyDescent="0.3">
      <c r="B6" s="34" t="s">
        <v>25</v>
      </c>
      <c r="C6" s="47">
        <v>6856562</v>
      </c>
      <c r="D6" s="48"/>
      <c r="E6" s="45">
        <v>8581710</v>
      </c>
      <c r="F6" s="46"/>
      <c r="G6" s="28">
        <v>702.3</v>
      </c>
      <c r="H6" s="28">
        <f>I6-G6</f>
        <v>67.436000000000035</v>
      </c>
      <c r="I6" s="28">
        <v>769.73599999999999</v>
      </c>
      <c r="J6" s="28">
        <v>2.6900499999999998</v>
      </c>
      <c r="K6" s="28">
        <v>2.62323</v>
      </c>
      <c r="L6" s="36">
        <f>G6*J6+H6*K6</f>
        <v>2066.1222532799998</v>
      </c>
    </row>
    <row r="7" spans="2:12" ht="20.25" x14ac:dyDescent="0.3">
      <c r="B7" s="34" t="s">
        <v>26</v>
      </c>
      <c r="C7" s="47">
        <v>8502906</v>
      </c>
      <c r="D7" s="48"/>
      <c r="E7" s="45">
        <v>7771961</v>
      </c>
      <c r="F7" s="46"/>
      <c r="G7" s="28">
        <f>I7</f>
        <v>730.94500000000005</v>
      </c>
      <c r="H7" s="28"/>
      <c r="I7" s="28">
        <v>730.94500000000005</v>
      </c>
      <c r="J7" s="28">
        <v>2.6208399999999998</v>
      </c>
      <c r="K7" s="28">
        <v>2.55402</v>
      </c>
      <c r="L7" s="36">
        <f t="shared" ref="L7:L8" si="0">G7*J7+H7*K7</f>
        <v>1915.6898937999999</v>
      </c>
    </row>
    <row r="8" spans="2:12" ht="20.25" x14ac:dyDescent="0.3">
      <c r="B8" s="34" t="s">
        <v>27</v>
      </c>
      <c r="C8" s="47">
        <v>10048386</v>
      </c>
      <c r="D8" s="48"/>
      <c r="E8" s="45">
        <v>9549652</v>
      </c>
      <c r="F8" s="46"/>
      <c r="G8" s="28">
        <v>477.392</v>
      </c>
      <c r="H8" s="28"/>
      <c r="I8" s="28">
        <f>G8</f>
        <v>477.392</v>
      </c>
      <c r="J8" s="28">
        <v>2.4158400000000002</v>
      </c>
      <c r="K8" s="28">
        <v>2.3490199999999999</v>
      </c>
      <c r="L8" s="36">
        <f t="shared" si="0"/>
        <v>1153.3026892800001</v>
      </c>
    </row>
    <row r="9" spans="2:12" ht="21" thickBot="1" x14ac:dyDescent="0.35">
      <c r="B9" s="37" t="s">
        <v>28</v>
      </c>
      <c r="C9" s="49">
        <f>SUM(C4:D8)</f>
        <v>35988128</v>
      </c>
      <c r="D9" s="50"/>
      <c r="E9" s="51">
        <f>SUM(E4:F8)</f>
        <v>35650059</v>
      </c>
      <c r="F9" s="52"/>
      <c r="G9" s="40">
        <f t="shared" ref="G9:H9" si="1">SUM(G3:G8)</f>
        <v>2469.0409999999997</v>
      </c>
      <c r="H9" s="40">
        <f t="shared" si="1"/>
        <v>342.57000000000005</v>
      </c>
      <c r="I9" s="38">
        <f>SUM(I3:I8)</f>
        <v>6810</v>
      </c>
      <c r="J9" s="38"/>
      <c r="K9" s="38"/>
      <c r="L9" s="39">
        <f t="shared" ref="L9" si="2">SUM(L3:L8)</f>
        <v>7233.7163444600001</v>
      </c>
    </row>
  </sheetData>
  <mergeCells count="12">
    <mergeCell ref="E4:F4"/>
    <mergeCell ref="C7:D7"/>
    <mergeCell ref="C8:D8"/>
    <mergeCell ref="C9:D9"/>
    <mergeCell ref="C4:D4"/>
    <mergeCell ref="C5:D5"/>
    <mergeCell ref="C6:D6"/>
    <mergeCell ref="E9:F9"/>
    <mergeCell ref="E8:F8"/>
    <mergeCell ref="E7:F7"/>
    <mergeCell ref="E6:F6"/>
    <mergeCell ref="E5:F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2019-02-05T12:53:49Z</dcterms:modified>
</cp:coreProperties>
</file>